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Инженерка Жуковка" sheetId="1" r:id="rId1"/>
  </sheets>
  <definedNames>
    <definedName name="_xlnm._FilterDatabase" localSheetId="0" hidden="1">'Инженерка Жуковка'!$A$4:$F$5</definedName>
    <definedName name="_xlnm.Print_Area" localSheetId="0">'Инженерка Жуковка'!$A$1:$H$36</definedName>
  </definedNames>
  <calcPr fullCalcOnLoad="1" refMode="R1C1"/>
</workbook>
</file>

<file path=xl/sharedStrings.xml><?xml version="1.0" encoding="utf-8"?>
<sst xmlns="http://schemas.openxmlformats.org/spreadsheetml/2006/main" count="75" uniqueCount="58">
  <si>
    <t>№ п/п</t>
  </si>
  <si>
    <t>Наименование работ и затрат</t>
  </si>
  <si>
    <t>Единица измерения</t>
  </si>
  <si>
    <t>Цена на ед. изм., руб.</t>
  </si>
  <si>
    <t/>
  </si>
  <si>
    <t>м3</t>
  </si>
  <si>
    <t>шт.</t>
  </si>
  <si>
    <t xml:space="preserve">Кол-во </t>
  </si>
  <si>
    <t>ИТОГО</t>
  </si>
  <si>
    <t>Обратная засыпка грунта</t>
  </si>
  <si>
    <t xml:space="preserve">м3 </t>
  </si>
  <si>
    <t>Уплотнение песка виброплитой</t>
  </si>
  <si>
    <t>Песок с доставкой с к=1,17</t>
  </si>
  <si>
    <t>п/м</t>
  </si>
  <si>
    <t>Труба диаметр 160 мм</t>
  </si>
  <si>
    <t>Монтажные работы</t>
  </si>
  <si>
    <t>Транспорт материалов</t>
  </si>
  <si>
    <t>рейс</t>
  </si>
  <si>
    <t>в том числе НДС 18%</t>
  </si>
  <si>
    <t>Разработка грунта в траншеях экскаватором в отвал</t>
  </si>
  <si>
    <t>2. Материалы.</t>
  </si>
  <si>
    <t>1. Земляные работы.</t>
  </si>
  <si>
    <t>3. Колодцы</t>
  </si>
  <si>
    <t>4. Монтажные работы</t>
  </si>
  <si>
    <t>5. Транспортные расходы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</si>
  <si>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</si>
  <si>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</si>
  <si>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</si>
  <si>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</si>
  <si>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</si>
  <si>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</si>
  <si>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</si>
  <si>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</si>
  <si>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</si>
  <si>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</si>
  <si>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</si>
  <si>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</si>
  <si>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</si>
  <si>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</si>
  <si>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</si>
  <si>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4.1.</t>
  </si>
  <si>
    <t>5.1.</t>
  </si>
  <si>
    <t>ИТОГО по ЛОКАЛЬНОЙ СМЕТЕ с НДС 18%</t>
  </si>
  <si>
    <t>Итого:</t>
  </si>
  <si>
    <t>Устройство песчанной подготовки под трубы, толщиной 100 мм</t>
  </si>
  <si>
    <t xml:space="preserve"> Хозяйственно-питьевой водопровод В-1; профиль сети К-1; профиль сети К-2</t>
  </si>
  <si>
    <t>Труба диаметр 200 мм</t>
  </si>
  <si>
    <t>2.5.</t>
  </si>
  <si>
    <t>КНС</t>
  </si>
  <si>
    <t>Колодцы профиля К2 д.1,0 (дождеприёмные)</t>
  </si>
  <si>
    <t>Колодцы профиля К1 д.1,5 (домовые)</t>
  </si>
  <si>
    <t>Колодцы профиля К1 д.1,0 (профильные)</t>
  </si>
  <si>
    <t>Колодцы профиля К2 д.1,0 (профильные)</t>
  </si>
  <si>
    <t>Колодцы профиля В1 д.1,5 (разводка)</t>
  </si>
  <si>
    <t>Труба диаметр 110 мм (напорка)</t>
  </si>
  <si>
    <t>Труба диаметр 50 ммм (напорка)</t>
  </si>
  <si>
    <t>Труба диаметр 32 ммм (напорка)</t>
  </si>
  <si>
    <t>ЛОКАЛЬНАЯ СМЕТА № 1 НА ИНЖЕНЕРНЫЕ СЕТИ П. ЖУКОВКА.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</si>
</sst>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Verdana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Cyr"/>
      <family val="0"/>
    </font>
    <font>
      <sz val="8"/>
      <name val="Segoe U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2" fillId="0" borderId="1">
      <alignment horizontal="center"/>
      <protection/>
    </xf>
    <xf numFmtId="0" fontId="3" fillId="0" borderId="1">
      <alignment horizontal="center" vertical="top"/>
      <protection/>
    </xf>
    <xf numFmtId="0" fontId="30" fillId="27" borderId="3" applyNumberFormat="0" applyAlignment="0" applyProtection="0"/>
    <xf numFmtId="0" fontId="31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2" fontId="3" fillId="0" borderId="0">
      <alignment horizontal="right"/>
      <protection/>
    </xf>
    <xf numFmtId="2" fontId="3" fillId="0" borderId="0">
      <alignment horizontal="righ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2" fontId="3" fillId="0" borderId="0">
      <alignment horizontal="right" vertical="top"/>
      <protection/>
    </xf>
    <xf numFmtId="2" fontId="3" fillId="0" borderId="0">
      <alignment horizontal="right" vertical="top"/>
      <protection/>
    </xf>
    <xf numFmtId="0" fontId="2" fillId="0" borderId="0">
      <alignment/>
      <protection/>
    </xf>
    <xf numFmtId="0" fontId="35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3" fillId="0" borderId="1">
      <alignment horizontal="center" vertical="top"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1">
      <alignment horizontal="center" vertical="center"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2" fillId="32" borderId="0" applyNumberFormat="0" applyBorder="0" applyAlignment="0" applyProtection="0"/>
    <xf numFmtId="0" fontId="2" fillId="0" borderId="0">
      <alignment/>
      <protection/>
    </xf>
  </cellStyleXfs>
  <cellXfs count="39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1" xfId="0" applyNumberFormat="1" applyFont="1" applyFill="1" applyBorder="1" applyAlignment="1">
      <alignment horizontal="left" vertical="top" wrapText="1"/>
    </xf>
    <xf numFmtId="0" fontId="44" fillId="33" borderId="1" xfId="0" applyNumberFormat="1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 wrapText="1"/>
    </xf>
    <xf numFmtId="0" fontId="4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Alignment="1">
      <alignment horizontal="left"/>
    </xf>
    <xf numFmtId="4" fontId="43" fillId="33" borderId="0" xfId="0" applyNumberFormat="1" applyFont="1" applyFill="1" applyAlignment="1">
      <alignment horizontal="center"/>
    </xf>
    <xf numFmtId="4" fontId="43" fillId="33" borderId="0" xfId="81" applyNumberFormat="1" applyFont="1" applyFill="1" applyAlignment="1">
      <alignment horizontal="center"/>
    </xf>
    <xf numFmtId="4" fontId="44" fillId="33" borderId="1" xfId="0" applyNumberFormat="1" applyFont="1" applyFill="1" applyBorder="1" applyAlignment="1">
      <alignment horizontal="center" vertical="top" wrapText="1"/>
    </xf>
    <xf numFmtId="4" fontId="44" fillId="33" borderId="1" xfId="81" applyNumberFormat="1" applyFont="1" applyFill="1" applyBorder="1" applyAlignment="1">
      <alignment horizontal="center" vertical="top" wrapText="1"/>
    </xf>
    <xf numFmtId="4" fontId="45" fillId="33" borderId="1" xfId="81" applyNumberFormat="1" applyFont="1" applyFill="1" applyBorder="1" applyAlignment="1">
      <alignment horizontal="center" vertical="top" wrapText="1"/>
    </xf>
    <xf numFmtId="4" fontId="43" fillId="33" borderId="0" xfId="0" applyNumberFormat="1" applyFont="1" applyFill="1" applyBorder="1" applyAlignment="1">
      <alignment horizontal="center"/>
    </xf>
    <xf numFmtId="4" fontId="43" fillId="33" borderId="0" xfId="81" applyNumberFormat="1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5" fillId="33" borderId="11" xfId="0" applyNumberFormat="1" applyFont="1" applyFill="1" applyBorder="1" applyAlignment="1">
      <alignment horizontal="left" vertical="top" wrapText="1"/>
    </xf>
    <xf numFmtId="0" fontId="45" fillId="33" borderId="12" xfId="0" applyNumberFormat="1" applyFont="1" applyFill="1" applyBorder="1" applyAlignment="1">
      <alignment horizontal="left" vertical="top" wrapText="1"/>
    </xf>
    <xf numFmtId="0" fontId="46" fillId="33" borderId="0" xfId="80" applyFont="1" applyFill="1" applyAlignment="1">
      <alignment horizontal="center"/>
      <protection/>
    </xf>
    <xf numFmtId="4" fontId="45" fillId="7" borderId="13" xfId="81" applyNumberFormat="1" applyFont="1" applyFill="1" applyBorder="1" applyAlignment="1">
      <alignment horizontal="center" vertical="center" wrapText="1"/>
    </xf>
    <xf numFmtId="4" fontId="45" fillId="7" borderId="14" xfId="81" applyNumberFormat="1" applyFont="1" applyFill="1" applyBorder="1" applyAlignment="1">
      <alignment horizontal="center" vertical="center" wrapText="1"/>
    </xf>
    <xf numFmtId="0" fontId="45" fillId="34" borderId="1" xfId="0" applyNumberFormat="1" applyFont="1" applyFill="1" applyBorder="1" applyAlignment="1">
      <alignment horizontal="left" vertical="center" wrapText="1"/>
    </xf>
    <xf numFmtId="0" fontId="47" fillId="34" borderId="1" xfId="0" applyFont="1" applyFill="1" applyBorder="1" applyAlignment="1">
      <alignment horizontal="left" vertical="center" wrapText="1"/>
    </xf>
    <xf numFmtId="4" fontId="45" fillId="7" borderId="13" xfId="0" applyNumberFormat="1" applyFont="1" applyFill="1" applyBorder="1" applyAlignment="1">
      <alignment horizontal="center" vertical="center" wrapText="1"/>
    </xf>
    <xf numFmtId="4" fontId="45" fillId="7" borderId="14" xfId="0" applyNumberFormat="1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left" vertical="center" wrapText="1"/>
    </xf>
    <xf numFmtId="0" fontId="45" fillId="7" borderId="14" xfId="0" applyFont="1" applyFill="1" applyBorder="1" applyAlignment="1">
      <alignment horizontal="left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3" xfId="49"/>
    <cellStyle name="Заголовок 4" xfId="50"/>
    <cellStyle name="Индексы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Параметр" xfId="69"/>
    <cellStyle name="ПеременныеСметы" xfId="70"/>
    <cellStyle name="Плохой" xfId="71"/>
    <cellStyle name="Пояснение" xfId="72"/>
    <cellStyle name="Примечание" xfId="73"/>
    <cellStyle name="Percent" xfId="74"/>
    <cellStyle name="РесСмета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Экспертиза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forum.smeta.ru/post17662.html#p17662" TargetMode="External" /><Relationship Id="rId3" Type="http://schemas.openxmlformats.org/officeDocument/2006/relationships/hyperlink" Target="http://forum.smeta.ru/post17662.html#p17662" TargetMode="External" /><Relationship Id="rId4" Type="http://schemas.openxmlformats.org/officeDocument/2006/relationships/hyperlink" Target="http://forum.smeta.ru/post17662.html#p17662" TargetMode="External" /><Relationship Id="rId5" Type="http://schemas.openxmlformats.org/officeDocument/2006/relationships/hyperlink" Target="http://forum.smeta.ru/post17662.html#p1766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142875</xdr:rowOff>
    </xdr:to>
    <xdr:pic>
      <xdr:nvPicPr>
        <xdr:cNvPr id="1" name="Рисунок 2" descr="Сообщение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4768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142875</xdr:rowOff>
    </xdr:to>
    <xdr:pic>
      <xdr:nvPicPr>
        <xdr:cNvPr id="2" name="Рисунок 2" descr="Сообщение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6959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F36"/>
  <sheetViews>
    <sheetView showGridLines="0" tabSelected="1" view="pageBreakPreview" zoomScale="120" zoomScaleSheetLayoutView="120" workbookViewId="0" topLeftCell="A1">
      <selection activeCell="A37" sqref="A37:IV58"/>
    </sheetView>
  </sheetViews>
  <sheetFormatPr defaultColWidth="9.00390625" defaultRowHeight="12.75" outlineLevelRow="1"/>
  <cols>
    <col min="1" max="1" width="4.75390625" style="1" customWidth="1"/>
    <col min="2" max="2" width="39.875" style="1" customWidth="1"/>
    <col min="3" max="3" width="10.125" style="5" customWidth="1"/>
    <col min="4" max="4" width="10.125" style="13" customWidth="1"/>
    <col min="5" max="5" width="20.625" style="13" bestFit="1" customWidth="1"/>
    <col min="6" max="6" width="16.25390625" style="14" customWidth="1"/>
    <col min="7" max="16384" width="9.125" style="1" customWidth="1"/>
  </cols>
  <sheetData>
    <row r="2" spans="1:6" ht="15.75">
      <c r="A2" s="25" t="s">
        <v>57</v>
      </c>
      <c r="B2" s="25"/>
      <c r="C2" s="25"/>
      <c r="D2" s="25"/>
      <c r="E2" s="25"/>
      <c r="F2" s="25"/>
    </row>
    <row r="3" spans="1:6" s="6" customFormat="1" ht="22.5" customHeight="1">
      <c r="A3" s="36" t="s">
        <v>45</v>
      </c>
      <c r="B3" s="37"/>
      <c r="C3" s="37"/>
      <c r="D3" s="37"/>
      <c r="E3" s="37"/>
      <c r="F3" s="38"/>
    </row>
    <row r="4" spans="1:6" s="7" customFormat="1" ht="15.75" customHeight="1">
      <c r="A4" s="32" t="s">
        <v>0</v>
      </c>
      <c r="B4" s="32" t="s">
        <v>1</v>
      </c>
      <c r="C4" s="34" t="s">
        <v>2</v>
      </c>
      <c r="D4" s="30" t="s">
        <v>7</v>
      </c>
      <c r="E4" s="30" t="s">
        <v>3</v>
      </c>
      <c r="F4" s="26" t="s">
        <v>43</v>
      </c>
    </row>
    <row r="5" spans="1:6" s="7" customFormat="1" ht="11.25">
      <c r="A5" s="33"/>
      <c r="B5" s="33"/>
      <c r="C5" s="35"/>
      <c r="D5" s="31"/>
      <c r="E5" s="31"/>
      <c r="F5" s="27"/>
    </row>
    <row r="6" spans="1:6" s="8" customFormat="1" ht="13.5" customHeight="1">
      <c r="A6" s="28" t="s">
        <v>21</v>
      </c>
      <c r="B6" s="29"/>
      <c r="C6" s="29"/>
      <c r="D6" s="29"/>
      <c r="E6" s="29"/>
      <c r="F6" s="29"/>
    </row>
    <row r="7" spans="1:6" s="9" customFormat="1" ht="22.5">
      <c r="A7" s="2" t="s">
        <v>25</v>
      </c>
      <c r="B7" s="2" t="s">
        <v>19</v>
      </c>
      <c r="C7" s="3" t="s">
        <v>5</v>
      </c>
      <c r="D7" s="15">
        <v>2286</v>
      </c>
      <c r="E7" s="15">
        <v>150</v>
      </c>
      <c r="F7" s="16">
        <f>D7*E7</f>
        <v>342900</v>
      </c>
    </row>
    <row r="8" spans="1:6" s="6" customFormat="1" ht="11.25" outlineLevel="1">
      <c r="A8" s="2" t="s">
        <v>26</v>
      </c>
      <c r="B8" s="2" t="s">
        <v>9</v>
      </c>
      <c r="C8" s="3" t="s">
        <v>5</v>
      </c>
      <c r="D8" s="15">
        <v>1714</v>
      </c>
      <c r="E8" s="15">
        <v>150</v>
      </c>
      <c r="F8" s="16">
        <f>D8*E8</f>
        <v>257100</v>
      </c>
    </row>
    <row r="9" spans="1:6" s="6" customFormat="1" ht="22.5" outlineLevel="1">
      <c r="A9" s="2" t="s">
        <v>27</v>
      </c>
      <c r="B9" s="2" t="s">
        <v>44</v>
      </c>
      <c r="C9" s="3" t="s">
        <v>10</v>
      </c>
      <c r="D9" s="15">
        <v>94</v>
      </c>
      <c r="E9" s="15">
        <v>150</v>
      </c>
      <c r="F9" s="16">
        <f>D9*E9</f>
        <v>14100</v>
      </c>
    </row>
    <row r="10" spans="1:6" s="10" customFormat="1" ht="11.25" outlineLevel="1">
      <c r="A10" s="2" t="s">
        <v>28</v>
      </c>
      <c r="B10" s="2" t="s">
        <v>11</v>
      </c>
      <c r="C10" s="3" t="s">
        <v>5</v>
      </c>
      <c r="D10" s="15">
        <v>94</v>
      </c>
      <c r="E10" s="15">
        <v>90</v>
      </c>
      <c r="F10" s="16">
        <f>D10*E10</f>
        <v>8460</v>
      </c>
    </row>
    <row r="11" spans="1:6" s="10" customFormat="1" ht="11.25" outlineLevel="1">
      <c r="A11" s="2" t="s">
        <v>29</v>
      </c>
      <c r="B11" s="2" t="s">
        <v>12</v>
      </c>
      <c r="C11" s="3" t="s">
        <v>5</v>
      </c>
      <c r="D11" s="15">
        <v>113</v>
      </c>
      <c r="E11" s="15">
        <v>600</v>
      </c>
      <c r="F11" s="16">
        <f>D11*E11</f>
        <v>67800</v>
      </c>
    </row>
    <row r="12" spans="1:6" s="6" customFormat="1" ht="11.25">
      <c r="A12" s="2"/>
      <c r="B12" s="2" t="s">
        <v>8</v>
      </c>
      <c r="C12" s="3"/>
      <c r="D12" s="15" t="s">
        <v>4</v>
      </c>
      <c r="E12" s="15"/>
      <c r="F12" s="17">
        <f>SUM(F7:F11)</f>
        <v>690360</v>
      </c>
    </row>
    <row r="13" spans="1:6" s="6" customFormat="1" ht="9.75" customHeight="1">
      <c r="A13" s="28" t="s">
        <v>20</v>
      </c>
      <c r="B13" s="29"/>
      <c r="C13" s="29"/>
      <c r="D13" s="29"/>
      <c r="E13" s="29"/>
      <c r="F13" s="29"/>
    </row>
    <row r="14" spans="1:6" s="6" customFormat="1" ht="9.75" customHeight="1">
      <c r="A14" s="2" t="s">
        <v>30</v>
      </c>
      <c r="B14" s="2" t="s">
        <v>56</v>
      </c>
      <c r="C14" s="3" t="s">
        <v>13</v>
      </c>
      <c r="D14" s="15">
        <v>192.95</v>
      </c>
      <c r="E14" s="15">
        <v>84</v>
      </c>
      <c r="F14" s="16">
        <f>D14*E14</f>
        <v>16207.8</v>
      </c>
    </row>
    <row r="15" spans="1:6" s="6" customFormat="1" ht="11.25" outlineLevel="1">
      <c r="A15" s="2" t="s">
        <v>31</v>
      </c>
      <c r="B15" s="2" t="s">
        <v>55</v>
      </c>
      <c r="C15" s="3" t="s">
        <v>13</v>
      </c>
      <c r="D15" s="15">
        <v>350.83</v>
      </c>
      <c r="E15" s="15">
        <v>90</v>
      </c>
      <c r="F15" s="16">
        <f>D15*E15</f>
        <v>31574.699999999997</v>
      </c>
    </row>
    <row r="16" spans="1:6" s="6" customFormat="1" ht="11.25" outlineLevel="1">
      <c r="A16" s="2" t="s">
        <v>32</v>
      </c>
      <c r="B16" s="2" t="s">
        <v>54</v>
      </c>
      <c r="C16" s="3" t="s">
        <v>13</v>
      </c>
      <c r="D16" s="15">
        <v>41.9</v>
      </c>
      <c r="E16" s="15">
        <v>290</v>
      </c>
      <c r="F16" s="16">
        <f>D16*E16</f>
        <v>12151</v>
      </c>
    </row>
    <row r="17" spans="1:6" s="6" customFormat="1" ht="11.25" outlineLevel="1">
      <c r="A17" s="2" t="s">
        <v>33</v>
      </c>
      <c r="B17" s="2" t="s">
        <v>14</v>
      </c>
      <c r="C17" s="3" t="s">
        <v>13</v>
      </c>
      <c r="D17" s="15">
        <v>194.65</v>
      </c>
      <c r="E17" s="15">
        <v>574</v>
      </c>
      <c r="F17" s="16">
        <f>D17*E17</f>
        <v>111729.1</v>
      </c>
    </row>
    <row r="18" spans="1:6" s="6" customFormat="1" ht="11.25" outlineLevel="1">
      <c r="A18" s="2" t="s">
        <v>47</v>
      </c>
      <c r="B18" s="2" t="s">
        <v>46</v>
      </c>
      <c r="C18" s="3" t="s">
        <v>13</v>
      </c>
      <c r="D18" s="15">
        <v>348.7</v>
      </c>
      <c r="E18" s="15">
        <v>642</v>
      </c>
      <c r="F18" s="16">
        <f>D18*E18</f>
        <v>223865.4</v>
      </c>
    </row>
    <row r="19" spans="1:6" s="6" customFormat="1" ht="11.25" outlineLevel="1">
      <c r="A19" s="2"/>
      <c r="B19" s="2" t="s">
        <v>8</v>
      </c>
      <c r="C19" s="3"/>
      <c r="D19" s="15"/>
      <c r="E19" s="15"/>
      <c r="F19" s="17">
        <f>SUM(F15:F18)</f>
        <v>379320.19999999995</v>
      </c>
    </row>
    <row r="20" spans="1:6" s="6" customFormat="1" ht="9.75" customHeight="1">
      <c r="A20" s="28" t="s">
        <v>22</v>
      </c>
      <c r="B20" s="29"/>
      <c r="C20" s="29"/>
      <c r="D20" s="29"/>
      <c r="E20" s="29"/>
      <c r="F20" s="29"/>
    </row>
    <row r="21" spans="1:6" s="6" customFormat="1" ht="11.25">
      <c r="A21" s="2" t="s">
        <v>34</v>
      </c>
      <c r="B21" s="2" t="s">
        <v>50</v>
      </c>
      <c r="C21" s="3" t="s">
        <v>6</v>
      </c>
      <c r="D21" s="15">
        <v>2</v>
      </c>
      <c r="E21" s="15">
        <v>15600</v>
      </c>
      <c r="F21" s="16">
        <f aca="true" t="shared" si="0" ref="F21:F26">D21*E21</f>
        <v>31200</v>
      </c>
    </row>
    <row r="22" spans="1:6" s="6" customFormat="1" ht="11.25" outlineLevel="1">
      <c r="A22" s="2" t="s">
        <v>35</v>
      </c>
      <c r="B22" s="2" t="s">
        <v>51</v>
      </c>
      <c r="C22" s="3" t="s">
        <v>6</v>
      </c>
      <c r="D22" s="15">
        <v>8</v>
      </c>
      <c r="E22" s="15">
        <v>13250</v>
      </c>
      <c r="F22" s="16">
        <f t="shared" si="0"/>
        <v>106000</v>
      </c>
    </row>
    <row r="23" spans="1:6" s="6" customFormat="1" ht="11.25" outlineLevel="1">
      <c r="A23" s="2" t="s">
        <v>36</v>
      </c>
      <c r="B23" s="2" t="s">
        <v>52</v>
      </c>
      <c r="C23" s="3" t="s">
        <v>6</v>
      </c>
      <c r="D23" s="15">
        <v>9</v>
      </c>
      <c r="E23" s="15">
        <v>13250</v>
      </c>
      <c r="F23" s="16">
        <f t="shared" si="0"/>
        <v>119250</v>
      </c>
    </row>
    <row r="24" spans="1:6" s="6" customFormat="1" ht="11.25" outlineLevel="1">
      <c r="A24" s="2" t="s">
        <v>37</v>
      </c>
      <c r="B24" s="2" t="s">
        <v>49</v>
      </c>
      <c r="C24" s="3" t="s">
        <v>6</v>
      </c>
      <c r="D24" s="15">
        <v>3</v>
      </c>
      <c r="E24" s="15">
        <v>9800</v>
      </c>
      <c r="F24" s="16">
        <f t="shared" si="0"/>
        <v>29400</v>
      </c>
    </row>
    <row r="25" spans="1:6" s="6" customFormat="1" ht="11.25" outlineLevel="1">
      <c r="A25" s="2" t="s">
        <v>38</v>
      </c>
      <c r="B25" s="2" t="s">
        <v>53</v>
      </c>
      <c r="C25" s="3" t="s">
        <v>6</v>
      </c>
      <c r="D25" s="15">
        <v>1</v>
      </c>
      <c r="E25" s="15">
        <v>15600</v>
      </c>
      <c r="F25" s="16">
        <f t="shared" si="0"/>
        <v>15600</v>
      </c>
    </row>
    <row r="26" spans="1:6" s="6" customFormat="1" ht="11.25" outlineLevel="1">
      <c r="A26" s="2" t="s">
        <v>39</v>
      </c>
      <c r="B26" s="2" t="s">
        <v>48</v>
      </c>
      <c r="C26" s="3" t="s">
        <v>6</v>
      </c>
      <c r="D26" s="15">
        <v>1</v>
      </c>
      <c r="E26" s="15">
        <v>124520</v>
      </c>
      <c r="F26" s="16">
        <f t="shared" si="0"/>
        <v>124520</v>
      </c>
    </row>
    <row r="27" spans="1:6" s="6" customFormat="1" ht="11.25">
      <c r="A27" s="2"/>
      <c r="B27" s="2" t="s">
        <v>8</v>
      </c>
      <c r="C27" s="3"/>
      <c r="D27" s="15" t="s">
        <v>4</v>
      </c>
      <c r="E27" s="15"/>
      <c r="F27" s="17">
        <f>SUM(F21:F26)</f>
        <v>425970</v>
      </c>
    </row>
    <row r="28" spans="1:6" s="6" customFormat="1" ht="9.75" customHeight="1" outlineLevel="1">
      <c r="A28" s="28" t="s">
        <v>23</v>
      </c>
      <c r="B28" s="29"/>
      <c r="C28" s="29"/>
      <c r="D28" s="29"/>
      <c r="E28" s="29"/>
      <c r="F28" s="29"/>
    </row>
    <row r="29" spans="1:6" s="6" customFormat="1" ht="11.25" outlineLevel="1">
      <c r="A29" s="2" t="s">
        <v>40</v>
      </c>
      <c r="B29" s="2" t="s">
        <v>15</v>
      </c>
      <c r="C29" s="3"/>
      <c r="D29" s="15"/>
      <c r="E29" s="15"/>
      <c r="F29" s="16">
        <v>1650000</v>
      </c>
    </row>
    <row r="30" spans="1:6" s="6" customFormat="1" ht="11.25" outlineLevel="1">
      <c r="A30" s="2"/>
      <c r="B30" s="2" t="s">
        <v>8</v>
      </c>
      <c r="C30" s="3"/>
      <c r="D30" s="15"/>
      <c r="E30" s="15"/>
      <c r="F30" s="17">
        <f>F29</f>
        <v>1650000</v>
      </c>
    </row>
    <row r="31" spans="1:6" s="6" customFormat="1" ht="15" customHeight="1" outlineLevel="1">
      <c r="A31" s="28" t="s">
        <v>24</v>
      </c>
      <c r="B31" s="29"/>
      <c r="C31" s="29"/>
      <c r="D31" s="29"/>
      <c r="E31" s="29"/>
      <c r="F31" s="29"/>
    </row>
    <row r="32" spans="1:6" s="6" customFormat="1" ht="11.25" outlineLevel="1">
      <c r="A32" s="2" t="s">
        <v>41</v>
      </c>
      <c r="B32" s="2" t="s">
        <v>16</v>
      </c>
      <c r="C32" s="3" t="s">
        <v>17</v>
      </c>
      <c r="D32" s="15">
        <v>14</v>
      </c>
      <c r="E32" s="15">
        <v>15000</v>
      </c>
      <c r="F32" s="16">
        <f>D32*E32</f>
        <v>210000</v>
      </c>
    </row>
    <row r="33" spans="1:6" s="6" customFormat="1" ht="11.25" outlineLevel="1">
      <c r="A33" s="2"/>
      <c r="B33" s="2" t="s">
        <v>8</v>
      </c>
      <c r="C33" s="3"/>
      <c r="D33" s="15"/>
      <c r="E33" s="15"/>
      <c r="F33" s="16">
        <f>SUM(F32)</f>
        <v>210000</v>
      </c>
    </row>
    <row r="34" spans="1:6" s="6" customFormat="1" ht="15.75" customHeight="1" outlineLevel="1">
      <c r="A34" s="20" t="s">
        <v>42</v>
      </c>
      <c r="B34" s="23"/>
      <c r="C34" s="23"/>
      <c r="D34" s="23"/>
      <c r="E34" s="24"/>
      <c r="F34" s="17">
        <f>F12+F19+F27+F30+F33</f>
        <v>3355650.2</v>
      </c>
    </row>
    <row r="35" spans="1:6" s="6" customFormat="1" ht="17.25" customHeight="1">
      <c r="A35" s="20" t="s">
        <v>18</v>
      </c>
      <c r="B35" s="21"/>
      <c r="C35" s="21"/>
      <c r="D35" s="21"/>
      <c r="E35" s="22"/>
      <c r="F35" s="17">
        <f>F34*18/118</f>
        <v>511878.8440677966</v>
      </c>
    </row>
    <row r="36" spans="1:6" s="12" customFormat="1" ht="12.75">
      <c r="A36" s="11"/>
      <c r="B36" s="11"/>
      <c r="C36" s="4"/>
      <c r="D36" s="18"/>
      <c r="E36" s="18"/>
      <c r="F36" s="19"/>
    </row>
  </sheetData>
  <sheetProtection/>
  <autoFilter ref="A4:F5"/>
  <mergeCells count="15">
    <mergeCell ref="A20:F20"/>
    <mergeCell ref="A28:F28"/>
    <mergeCell ref="A31:F31"/>
    <mergeCell ref="C4:C5"/>
    <mergeCell ref="A3:F3"/>
    <mergeCell ref="A35:E35"/>
    <mergeCell ref="A34:E34"/>
    <mergeCell ref="A2:F2"/>
    <mergeCell ref="F4:F5"/>
    <mergeCell ref="A6:F6"/>
    <mergeCell ref="E4:E5"/>
    <mergeCell ref="D4:D5"/>
    <mergeCell ref="A4:A5"/>
    <mergeCell ref="B4:B5"/>
    <mergeCell ref="A13:F13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Казаева Ю.В.</dc:creator>
  <cp:keywords>12.03.2008</cp:keywords>
  <dc:description/>
  <cp:lastModifiedBy>Гаршина Екатерина</cp:lastModifiedBy>
  <cp:lastPrinted>2014-05-13T10:16:00Z</cp:lastPrinted>
  <dcterms:created xsi:type="dcterms:W3CDTF">2003-01-28T12:33:10Z</dcterms:created>
  <dcterms:modified xsi:type="dcterms:W3CDTF">2015-03-26T06:32:23Z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